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37" i="1" l="1"/>
  <c r="C31" i="1"/>
  <c r="C30" i="1"/>
  <c r="C29" i="1"/>
  <c r="E25" i="1"/>
  <c r="E22" i="1"/>
  <c r="G17" i="1"/>
  <c r="G16" i="1"/>
  <c r="G15" i="1"/>
  <c r="F17" i="1"/>
  <c r="F16" i="1"/>
  <c r="F15" i="1"/>
  <c r="E17" i="1"/>
  <c r="E16" i="1"/>
  <c r="E15" i="1"/>
  <c r="D17" i="1"/>
  <c r="D16" i="1"/>
  <c r="D15" i="1" l="1"/>
  <c r="F11" i="1" s="1"/>
  <c r="C16" i="1"/>
  <c r="C15" i="1"/>
  <c r="B17" i="1"/>
  <c r="B16" i="1"/>
  <c r="C17" i="1"/>
  <c r="F8" i="1" s="1"/>
  <c r="B15" i="1"/>
  <c r="B38" i="1"/>
  <c r="E38" i="1" s="1"/>
  <c r="C37" i="1"/>
  <c r="E37" i="1" s="1"/>
  <c r="E23" i="1"/>
  <c r="F9" i="1"/>
  <c r="F7" i="1" l="1"/>
</calcChain>
</file>

<file path=xl/sharedStrings.xml><?xml version="1.0" encoding="utf-8"?>
<sst xmlns="http://schemas.openxmlformats.org/spreadsheetml/2006/main" count="53" uniqueCount="46">
  <si>
    <t>Fonte: Setor de Contabilidade da Câmara de Vereadores de Redentora-RS</t>
  </si>
  <si>
    <t>Cargos de Provimento efetivo e classes</t>
  </si>
  <si>
    <t>N.° de cargos</t>
  </si>
  <si>
    <t>Padrão</t>
  </si>
  <si>
    <t>Ocupação</t>
  </si>
  <si>
    <t>Carga  Horária</t>
  </si>
  <si>
    <t>Sálario base Mensal</t>
  </si>
  <si>
    <t>Técnico em contabilidade</t>
  </si>
  <si>
    <t>35 hrs</t>
  </si>
  <si>
    <t>Assessor administrativo</t>
  </si>
  <si>
    <t>35hrs</t>
  </si>
  <si>
    <t>Tesoureiro</t>
  </si>
  <si>
    <t>Vigilante</t>
  </si>
  <si>
    <t>Zeladora</t>
  </si>
  <si>
    <t>OBS: O sálario base mensal obedece a Classe (A, B, C, D, E ou F) de cada servidor tomando por base o tempo de serviço do mesmo com reajustes anuais conforme data base.</t>
  </si>
  <si>
    <t>Padrão/Classe</t>
  </si>
  <si>
    <t>A</t>
  </si>
  <si>
    <t>B</t>
  </si>
  <si>
    <t>C</t>
  </si>
  <si>
    <t>D</t>
  </si>
  <si>
    <t>E</t>
  </si>
  <si>
    <t>F</t>
  </si>
  <si>
    <t>Quadro de Cargos em Comissão</t>
  </si>
  <si>
    <t>CCs</t>
  </si>
  <si>
    <t>Sál. Base Mês</t>
  </si>
  <si>
    <t>Assessor de Orgão</t>
  </si>
  <si>
    <t>CC-1</t>
  </si>
  <si>
    <t>Assessor de Bancada</t>
  </si>
  <si>
    <t>Assessor da Mesa Diretora</t>
  </si>
  <si>
    <t>CC-3</t>
  </si>
  <si>
    <t>Assessor Jurídico</t>
  </si>
  <si>
    <t>CC-5</t>
  </si>
  <si>
    <t>Quadro de funções gratificadas</t>
  </si>
  <si>
    <t>N.° de Cargos</t>
  </si>
  <si>
    <t>FGs</t>
  </si>
  <si>
    <t>Remuneração</t>
  </si>
  <si>
    <t>Agentes Políticos</t>
  </si>
  <si>
    <t>Subsidio</t>
  </si>
  <si>
    <t>Verba de Representação</t>
  </si>
  <si>
    <t>Subsidio Mensal</t>
  </si>
  <si>
    <t>Vereador Presidente</t>
  </si>
  <si>
    <t>Vereadores- valores individuais</t>
  </si>
  <si>
    <t>Obs: A verba de representação é valor referente a 50% do Subsidio, destinada ao Vereador Presidente da Mesa Diretora.</t>
  </si>
  <si>
    <t>Tabela de quadro de cargos e valores do Poder Legislativo de Redentora</t>
  </si>
  <si>
    <t>Conforme Lei De Plano de Carreira 920/1993 alterada pelas Leis 1665/2009 e 1844/2012,Lei 1902/2012 (Subsidio 2013/2016),</t>
  </si>
  <si>
    <t>Lei 1934/2013 (Assessor Jurídico) e Lei 2279/2016 (Assessor da Mesa Diretora), com valores atualizados.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</si>
</sst>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0" fillId="0" borderId="2" xfId="0" applyBorder="1"/>
    <xf numFmtId="0" fontId="0" fillId="0" borderId="3" xfId="0" applyBorder="1"/>
    <xf numFmtId="44" fontId="0" fillId="0" borderId="2" xfId="1" applyFont="1" applyBorder="1"/>
    <xf numFmtId="0" fontId="0" fillId="0" borderId="0" xfId="0" applyBorder="1" applyAlignment="1">
      <alignment horizontal="center"/>
    </xf>
    <xf numFmtId="44" fontId="0" fillId="0" borderId="0" xfId="1" applyFont="1" applyBorder="1"/>
    <xf numFmtId="44" fontId="0" fillId="0" borderId="2" xfId="1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/>
    <xf numFmtId="0" fontId="2" fillId="0" borderId="1" xfId="0" applyFont="1" applyBorder="1" applyAlignment="1"/>
    <xf numFmtId="0" fontId="2" fillId="0" borderId="2" xfId="0" applyNumberFormat="1" applyFont="1" applyBorder="1"/>
    <xf numFmtId="44" fontId="0" fillId="0" borderId="0" xfId="1" applyFont="1"/>
    <xf numFmtId="0" fontId="2" fillId="0" borderId="0" xfId="0" applyFont="1" applyFill="1" applyBorder="1" applyAlignment="1"/>
    <xf numFmtId="0" fontId="2" fillId="0" borderId="2" xfId="0" applyFont="1" applyFill="1" applyBorder="1"/>
    <xf numFmtId="164" fontId="0" fillId="0" borderId="0" xfId="0" applyNumberFormat="1"/>
    <xf numFmtId="0" fontId="0" fillId="0" borderId="0" xfId="0" applyBorder="1"/>
    <xf numFmtId="44" fontId="2" fillId="0" borderId="2" xfId="1" applyFont="1" applyBorder="1" applyAlignment="1"/>
    <xf numFmtId="44" fontId="2" fillId="0" borderId="0" xfId="1" applyFont="1" applyBorder="1" applyAlignment="1"/>
    <xf numFmtId="164" fontId="0" fillId="0" borderId="2" xfId="0" applyNumberFormat="1" applyBorder="1"/>
    <xf numFmtId="44" fontId="0" fillId="0" borderId="2" xfId="1" applyFont="1" applyBorder="1" applyAlignment="1"/>
    <xf numFmtId="44" fontId="0" fillId="0" borderId="0" xfId="1" applyFont="1" applyBorder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vertical="top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44" fontId="0" fillId="0" borderId="0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4" workbookViewId="0">
      <selection activeCell="I28" sqref="I28"/>
    </sheetView>
  </sheetViews>
  <sheetFormatPr defaultRowHeight="15" x14ac:dyDescent="0.25"/>
  <cols>
    <col min="1" max="1" width="26.42578125" customWidth="1"/>
    <col min="2" max="2" width="12.42578125" bestFit="1" customWidth="1"/>
    <col min="3" max="3" width="23" bestFit="1" customWidth="1"/>
    <col min="4" max="4" width="12.140625" bestFit="1" customWidth="1"/>
    <col min="5" max="5" width="17.28515625" bestFit="1" customWidth="1"/>
    <col min="6" max="6" width="18.85546875" bestFit="1" customWidth="1"/>
    <col min="7" max="7" width="12.140625" bestFit="1" customWidth="1"/>
  </cols>
  <sheetData>
    <row r="1" spans="1:7" ht="23.25" x14ac:dyDescent="0.35">
      <c r="A1" s="26" t="s">
        <v>43</v>
      </c>
      <c r="B1" s="26"/>
      <c r="C1" s="26"/>
      <c r="D1" s="26"/>
      <c r="E1" s="26"/>
      <c r="F1" s="26"/>
      <c r="G1" s="27"/>
    </row>
    <row r="2" spans="1:7" ht="15.75" x14ac:dyDescent="0.25">
      <c r="A2" s="28" t="s">
        <v>44</v>
      </c>
      <c r="B2" s="28"/>
      <c r="C2" s="28"/>
      <c r="D2" s="28"/>
      <c r="E2" s="28"/>
      <c r="F2" s="28"/>
    </row>
    <row r="3" spans="1:7" ht="15.75" x14ac:dyDescent="0.25">
      <c r="A3" s="28" t="s">
        <v>45</v>
      </c>
      <c r="B3" s="28"/>
      <c r="C3" s="28"/>
      <c r="D3" s="28"/>
      <c r="E3" s="28"/>
      <c r="F3" s="28"/>
    </row>
    <row r="4" spans="1:7" x14ac:dyDescent="0.25">
      <c r="A4" s="1" t="s">
        <v>0</v>
      </c>
      <c r="B4" s="1"/>
      <c r="C4" s="1"/>
      <c r="D4" s="1"/>
      <c r="E4" s="2"/>
      <c r="F4" s="2"/>
    </row>
    <row r="5" spans="1:7" ht="15.75" x14ac:dyDescent="0.25">
      <c r="A5" s="37" t="s">
        <v>1</v>
      </c>
      <c r="B5" s="37"/>
      <c r="C5" s="37"/>
      <c r="D5" s="37"/>
      <c r="E5" s="37"/>
      <c r="F5" s="38"/>
      <c r="G5" s="38"/>
    </row>
    <row r="6" spans="1:7" x14ac:dyDescent="0.25">
      <c r="A6" s="3"/>
      <c r="B6" s="3" t="s">
        <v>2</v>
      </c>
      <c r="C6" s="3" t="s">
        <v>3</v>
      </c>
      <c r="D6" s="3" t="s">
        <v>4</v>
      </c>
      <c r="E6" s="4" t="s">
        <v>5</v>
      </c>
      <c r="F6" s="3" t="s">
        <v>6</v>
      </c>
      <c r="G6" s="5"/>
    </row>
    <row r="7" spans="1:7" x14ac:dyDescent="0.25">
      <c r="A7" s="3" t="s">
        <v>7</v>
      </c>
      <c r="B7" s="6">
        <v>1</v>
      </c>
      <c r="C7" s="6">
        <v>5</v>
      </c>
      <c r="D7" s="6">
        <v>1</v>
      </c>
      <c r="E7" s="7" t="s">
        <v>8</v>
      </c>
      <c r="F7" s="8">
        <f>C17</f>
        <v>2492.3388236000001</v>
      </c>
      <c r="G7" s="9"/>
    </row>
    <row r="8" spans="1:7" x14ac:dyDescent="0.25">
      <c r="A8" s="3" t="s">
        <v>9</v>
      </c>
      <c r="B8" s="6">
        <v>1</v>
      </c>
      <c r="C8" s="6">
        <v>5</v>
      </c>
      <c r="D8" s="6">
        <v>1</v>
      </c>
      <c r="E8" s="7" t="s">
        <v>10</v>
      </c>
      <c r="F8" s="8">
        <f>C17</f>
        <v>2492.3388236000001</v>
      </c>
      <c r="G8" s="10"/>
    </row>
    <row r="9" spans="1:7" x14ac:dyDescent="0.25">
      <c r="A9" s="3" t="s">
        <v>11</v>
      </c>
      <c r="B9" s="6">
        <v>1</v>
      </c>
      <c r="C9" s="6">
        <v>5</v>
      </c>
      <c r="D9" s="6">
        <v>1</v>
      </c>
      <c r="E9" s="7" t="s">
        <v>10</v>
      </c>
      <c r="F9" s="8">
        <f>D17</f>
        <v>2654.3382812</v>
      </c>
      <c r="G9" s="10"/>
    </row>
    <row r="10" spans="1:7" x14ac:dyDescent="0.25">
      <c r="A10" s="3" t="s">
        <v>12</v>
      </c>
      <c r="B10" s="6">
        <v>3</v>
      </c>
      <c r="C10" s="6">
        <v>1</v>
      </c>
      <c r="D10" s="6">
        <v>0</v>
      </c>
      <c r="E10" s="7" t="s">
        <v>10</v>
      </c>
      <c r="F10" s="11">
        <v>0</v>
      </c>
      <c r="G10" s="9"/>
    </row>
    <row r="11" spans="1:7" x14ac:dyDescent="0.25">
      <c r="A11" s="3" t="s">
        <v>13</v>
      </c>
      <c r="B11" s="6">
        <v>1</v>
      </c>
      <c r="C11" s="6">
        <v>1</v>
      </c>
      <c r="D11" s="6">
        <v>1</v>
      </c>
      <c r="E11" s="7" t="s">
        <v>10</v>
      </c>
      <c r="F11" s="8">
        <f>D15</f>
        <v>1075.2939172000001</v>
      </c>
      <c r="G11" s="10"/>
    </row>
    <row r="12" spans="1:7" x14ac:dyDescent="0.25">
      <c r="A12" s="12" t="s">
        <v>14</v>
      </c>
      <c r="B12" s="13"/>
      <c r="C12" s="13"/>
      <c r="D12" s="13"/>
      <c r="E12" s="13"/>
      <c r="F12" s="13"/>
      <c r="G12" s="13"/>
    </row>
    <row r="13" spans="1:7" x14ac:dyDescent="0.25">
      <c r="A13" s="14"/>
      <c r="B13" s="14"/>
      <c r="C13" s="14"/>
      <c r="D13" s="14"/>
      <c r="E13" s="14"/>
      <c r="F13" s="14"/>
      <c r="G13" s="14"/>
    </row>
    <row r="14" spans="1:7" x14ac:dyDescent="0.25">
      <c r="A14" s="3" t="s">
        <v>15</v>
      </c>
      <c r="B14" s="3" t="s">
        <v>16</v>
      </c>
      <c r="C14" s="3" t="s">
        <v>17</v>
      </c>
      <c r="D14" s="3" t="s">
        <v>18</v>
      </c>
      <c r="E14" s="3" t="s">
        <v>19</v>
      </c>
      <c r="F14" s="3" t="s">
        <v>20</v>
      </c>
      <c r="G14" s="3" t="s">
        <v>21</v>
      </c>
    </row>
    <row r="15" spans="1:7" x14ac:dyDescent="0.25">
      <c r="A15" s="15">
        <v>1</v>
      </c>
      <c r="B15" s="8">
        <f>836.71*4.732%+836.71</f>
        <v>876.30311720000009</v>
      </c>
      <c r="C15" s="8">
        <f>964.03*4.732%+964.03</f>
        <v>1009.6478996</v>
      </c>
      <c r="D15" s="8">
        <f>1026.71*4.732%+1026.71</f>
        <v>1075.2939172000001</v>
      </c>
      <c r="E15" s="8">
        <f>1092.82*4.732%+1092.82</f>
        <v>1144.5322423999999</v>
      </c>
      <c r="F15" s="8">
        <f>1164.27*4.732%+1164.27</f>
        <v>1219.3632564</v>
      </c>
      <c r="G15" s="8">
        <f>1239.48*4.732%+1239.48</f>
        <v>1298.1321935999999</v>
      </c>
    </row>
    <row r="16" spans="1:7" x14ac:dyDescent="0.25">
      <c r="A16" s="15">
        <v>4</v>
      </c>
      <c r="B16" s="8">
        <f>1435.13*4.732%+1435.13</f>
        <v>1503.0403516000001</v>
      </c>
      <c r="C16" s="8">
        <f>1528.38*4.732%+1528.38</f>
        <v>1600.7029416</v>
      </c>
      <c r="D16" s="8">
        <f>1627.73*4.732%+1627.73</f>
        <v>1704.7541836</v>
      </c>
      <c r="E16" s="8">
        <f>1733.58*4.732%+1733.58</f>
        <v>1815.6130056</v>
      </c>
      <c r="F16" s="8">
        <f>1846.21*4.732%+1846.21</f>
        <v>1933.5726572000001</v>
      </c>
      <c r="G16" s="8">
        <f>1964.02*4.732%+1964.02</f>
        <v>2056.9574263999998</v>
      </c>
    </row>
    <row r="17" spans="1:7" x14ac:dyDescent="0.25">
      <c r="A17" s="15">
        <v>5</v>
      </c>
      <c r="B17" s="8">
        <f>2234.68*4.732%+2234.68</f>
        <v>2340.4250575999999</v>
      </c>
      <c r="C17" s="8">
        <f>2379.73*4.732%+2379.73</f>
        <v>2492.3388236000001</v>
      </c>
      <c r="D17" s="8">
        <f>2534.41*4.732%+2534.41</f>
        <v>2654.3382812</v>
      </c>
      <c r="E17" s="8">
        <f>2682.92*4.732%+2682.92</f>
        <v>2809.8757744</v>
      </c>
      <c r="F17" s="8">
        <f>2874.59*4.732%+2874.59</f>
        <v>3010.6155988</v>
      </c>
      <c r="G17" s="8">
        <f>3061.43*4.732%+3061.43</f>
        <v>3206.2968676</v>
      </c>
    </row>
    <row r="18" spans="1:7" x14ac:dyDescent="0.25">
      <c r="B18" s="16"/>
      <c r="C18" s="16"/>
      <c r="D18" s="16"/>
      <c r="E18" s="16"/>
      <c r="F18" s="16"/>
      <c r="G18" s="16"/>
    </row>
    <row r="20" spans="1:7" ht="15.75" x14ac:dyDescent="0.25">
      <c r="A20" s="37" t="s">
        <v>22</v>
      </c>
      <c r="B20" s="37"/>
      <c r="C20" s="37"/>
      <c r="D20" s="37"/>
      <c r="E20" s="37"/>
      <c r="F20" s="38"/>
    </row>
    <row r="21" spans="1:7" x14ac:dyDescent="0.25">
      <c r="A21" s="3"/>
      <c r="B21" s="3" t="s">
        <v>2</v>
      </c>
      <c r="C21" s="3" t="s">
        <v>23</v>
      </c>
      <c r="D21" s="3" t="s">
        <v>4</v>
      </c>
      <c r="E21" s="3" t="s">
        <v>24</v>
      </c>
      <c r="F21" s="31"/>
      <c r="G21" s="31"/>
    </row>
    <row r="22" spans="1:7" x14ac:dyDescent="0.25">
      <c r="A22" s="3" t="s">
        <v>25</v>
      </c>
      <c r="B22" s="6">
        <v>1</v>
      </c>
      <c r="C22" s="6" t="s">
        <v>26</v>
      </c>
      <c r="D22" s="6">
        <v>1</v>
      </c>
      <c r="E22" s="8">
        <f>797.99*4.732%+797.99</f>
        <v>835.75088679999999</v>
      </c>
      <c r="F22" s="39"/>
      <c r="G22" s="40"/>
    </row>
    <row r="23" spans="1:7" x14ac:dyDescent="0.25">
      <c r="A23" s="3" t="s">
        <v>27</v>
      </c>
      <c r="B23" s="6">
        <v>3</v>
      </c>
      <c r="C23" s="6" t="s">
        <v>26</v>
      </c>
      <c r="D23" s="6">
        <v>0</v>
      </c>
      <c r="E23" s="8">
        <f>E22</f>
        <v>835.75088679999999</v>
      </c>
      <c r="F23" s="40"/>
      <c r="G23" s="40"/>
    </row>
    <row r="24" spans="1:7" x14ac:dyDescent="0.25">
      <c r="A24" s="3" t="s">
        <v>28</v>
      </c>
      <c r="B24" s="6">
        <v>1</v>
      </c>
      <c r="C24" s="6" t="s">
        <v>29</v>
      </c>
      <c r="D24" s="6">
        <v>1</v>
      </c>
      <c r="E24" s="8">
        <v>1290.82</v>
      </c>
      <c r="F24" s="9"/>
      <c r="G24" s="9"/>
    </row>
    <row r="25" spans="1:7" x14ac:dyDescent="0.25">
      <c r="A25" s="3" t="s">
        <v>30</v>
      </c>
      <c r="B25" s="6">
        <v>1</v>
      </c>
      <c r="C25" s="6" t="s">
        <v>31</v>
      </c>
      <c r="D25" s="6">
        <v>1</v>
      </c>
      <c r="E25" s="8">
        <f>2234.68*4.732%+2234.68</f>
        <v>2340.4250575999999</v>
      </c>
      <c r="F25" s="36"/>
      <c r="G25" s="36"/>
    </row>
    <row r="27" spans="1:7" x14ac:dyDescent="0.25">
      <c r="A27" s="29" t="s">
        <v>32</v>
      </c>
      <c r="B27" s="29"/>
      <c r="C27" s="29"/>
      <c r="D27" s="29"/>
      <c r="E27" s="17"/>
      <c r="F27" s="17"/>
    </row>
    <row r="28" spans="1:7" x14ac:dyDescent="0.25">
      <c r="A28" s="18" t="s">
        <v>33</v>
      </c>
      <c r="B28" s="3" t="s">
        <v>34</v>
      </c>
      <c r="C28" s="3" t="s">
        <v>35</v>
      </c>
      <c r="D28" s="3" t="s">
        <v>4</v>
      </c>
    </row>
    <row r="29" spans="1:7" x14ac:dyDescent="0.25">
      <c r="A29" s="3">
        <v>2</v>
      </c>
      <c r="B29" s="6">
        <v>3</v>
      </c>
      <c r="C29" s="8">
        <f>561.11*4.732%+561.11</f>
        <v>587.66172519999998</v>
      </c>
      <c r="D29" s="6">
        <v>0</v>
      </c>
      <c r="E29" s="19"/>
    </row>
    <row r="30" spans="1:7" x14ac:dyDescent="0.25">
      <c r="A30" s="3">
        <v>1</v>
      </c>
      <c r="B30" s="6">
        <v>2</v>
      </c>
      <c r="C30" s="8">
        <f>415.01*4.732%+415.01</f>
        <v>434.64827320000001</v>
      </c>
      <c r="D30" s="6">
        <v>0</v>
      </c>
      <c r="E30" s="19"/>
    </row>
    <row r="31" spans="1:7" x14ac:dyDescent="0.25">
      <c r="A31" s="3">
        <v>1</v>
      </c>
      <c r="B31" s="6">
        <v>1</v>
      </c>
      <c r="C31" s="8">
        <f>287.08*4.732%+287.08</f>
        <v>300.66462559999997</v>
      </c>
      <c r="D31" s="6">
        <v>0</v>
      </c>
      <c r="E31" s="19"/>
    </row>
    <row r="32" spans="1:7" x14ac:dyDescent="0.25">
      <c r="A32" s="5"/>
      <c r="B32" s="20"/>
      <c r="C32" s="10"/>
      <c r="D32" s="20"/>
    </row>
    <row r="33" spans="1:6" x14ac:dyDescent="0.25">
      <c r="A33" s="5"/>
      <c r="B33" s="20"/>
      <c r="C33" s="10"/>
      <c r="D33" s="20"/>
    </row>
    <row r="35" spans="1:6" x14ac:dyDescent="0.25">
      <c r="A35" s="30" t="s">
        <v>36</v>
      </c>
      <c r="B35" s="30"/>
      <c r="C35" s="31"/>
      <c r="D35" s="31"/>
      <c r="E35" s="31"/>
    </row>
    <row r="36" spans="1:6" x14ac:dyDescent="0.25">
      <c r="A36" s="6"/>
      <c r="B36" s="3" t="s">
        <v>37</v>
      </c>
      <c r="C36" s="3" t="s">
        <v>38</v>
      </c>
      <c r="D36" s="4"/>
      <c r="E36" s="21" t="s">
        <v>39</v>
      </c>
      <c r="F36" s="22"/>
    </row>
    <row r="37" spans="1:6" x14ac:dyDescent="0.25">
      <c r="A37" s="3" t="s">
        <v>40</v>
      </c>
      <c r="B37" s="23">
        <f>2736.74*4.732%+2736.74</f>
        <v>2866.2425367999999</v>
      </c>
      <c r="C37" s="32">
        <f>B37*50%</f>
        <v>1433.1212684</v>
      </c>
      <c r="D37" s="33"/>
      <c r="E37" s="24">
        <f>C37+B37</f>
        <v>4299.3638051999997</v>
      </c>
      <c r="F37" s="25"/>
    </row>
    <row r="38" spans="1:6" x14ac:dyDescent="0.25">
      <c r="A38" s="3" t="s">
        <v>41</v>
      </c>
      <c r="B38" s="23">
        <f>B37</f>
        <v>2866.2425367999999</v>
      </c>
      <c r="C38" s="34">
        <v>0</v>
      </c>
      <c r="D38" s="32"/>
      <c r="E38" s="24">
        <f>B38</f>
        <v>2866.2425367999999</v>
      </c>
      <c r="F38" s="25"/>
    </row>
    <row r="39" spans="1:6" x14ac:dyDescent="0.25">
      <c r="A39" s="35" t="s">
        <v>42</v>
      </c>
      <c r="B39" s="35"/>
      <c r="C39" s="35"/>
      <c r="D39" s="35"/>
      <c r="E39" s="35"/>
      <c r="F39" s="13"/>
    </row>
  </sheetData>
  <sheetProtection password="CC49" sheet="1" objects="1" scenarios="1"/>
  <mergeCells count="11">
    <mergeCell ref="F25:G25"/>
    <mergeCell ref="A5:G5"/>
    <mergeCell ref="A20:F20"/>
    <mergeCell ref="F21:G21"/>
    <mergeCell ref="F22:G22"/>
    <mergeCell ref="F23:G23"/>
    <mergeCell ref="A27:D27"/>
    <mergeCell ref="A35:E35"/>
    <mergeCell ref="C37:D37"/>
    <mergeCell ref="C38:D38"/>
    <mergeCell ref="A39:E39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2016-07-15T17:36:08Z</dcterms:modified>
</cp:coreProperties>
</file>